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5" windowWidth="15180" windowHeight="9345" activeTab="0"/>
  </bookViews>
  <sheets>
    <sheet name="Apontamen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Corelli</author>
  </authors>
  <commentList>
    <comment ref="E14" authorId="0">
      <text>
        <r>
          <rPr>
            <b/>
            <sz val="9"/>
            <rFont val="Tahoma"/>
            <family val="2"/>
          </rPr>
          <t>Corelli:</t>
        </r>
        <r>
          <rPr>
            <sz val="9"/>
            <rFont val="Tahoma"/>
            <family val="2"/>
          </rPr>
          <t xml:space="preserve">
Se a data for um feriado, insira uma letra x na coluna D, assim a planilha calculará os efetivos dias úteis do mês.</t>
        </r>
      </text>
    </comment>
    <comment ref="C15" authorId="0">
      <text>
        <r>
          <rPr>
            <b/>
            <sz val="8"/>
            <rFont val="Tahoma"/>
            <family val="2"/>
          </rPr>
          <t>Informe  primeiro dia do mês.</t>
        </r>
      </text>
    </comment>
  </commentList>
</comments>
</file>

<file path=xl/sharedStrings.xml><?xml version="1.0" encoding="utf-8"?>
<sst xmlns="http://schemas.openxmlformats.org/spreadsheetml/2006/main" count="18" uniqueCount="18">
  <si>
    <t>Entrada</t>
  </si>
  <si>
    <t>Saída</t>
  </si>
  <si>
    <t>Extra/Atraso</t>
  </si>
  <si>
    <t>Data</t>
  </si>
  <si>
    <t>Carga Diária + Almoço</t>
  </si>
  <si>
    <t>Nome</t>
  </si>
  <si>
    <t>Resumo</t>
  </si>
  <si>
    <t>Atrasos</t>
  </si>
  <si>
    <t>H/E</t>
  </si>
  <si>
    <t>F</t>
  </si>
  <si>
    <t>Apontamento de Horas</t>
  </si>
  <si>
    <t>Sexta</t>
  </si>
  <si>
    <t>de Seg a Qui</t>
  </si>
  <si>
    <t>Sábado</t>
  </si>
  <si>
    <t>{</t>
  </si>
  <si>
    <t>Desenvolvido por Corelli - www.geraldcorelli.com</t>
  </si>
  <si>
    <t>Adic. Noturno</t>
  </si>
  <si>
    <t>x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</si>
</sst>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F400]h:mm:ss\ AM/PM"/>
    <numFmt numFmtId="173" formatCode="h:mm:ss;@"/>
    <numFmt numFmtId="174" formatCode="[$-416]dddd\,\ d&quot; de &quot;mmmm&quot; de &quot;yyyy"/>
    <numFmt numFmtId="175" formatCode="0_);\(0\)"/>
    <numFmt numFmtId="176" formatCode="ddd"/>
    <numFmt numFmtId="177" formatCode="[h]:mm:ss;@"/>
    <numFmt numFmtId="178" formatCode="[h]:mm;@"/>
    <numFmt numFmtId="179" formatCode="h:mm;@"/>
  </numFmts>
  <fonts count="51">
    <font>
      <sz val="10"/>
      <name val="Century Gothic"/>
      <family val="0"/>
    </font>
    <font>
      <sz val="8"/>
      <name val="Century Gothic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8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i/>
      <sz val="8"/>
      <color indexed="18"/>
      <name val="Century Gothic"/>
      <family val="2"/>
    </font>
    <font>
      <sz val="36"/>
      <color indexed="44"/>
      <name val="Bookman Old Style"/>
      <family val="1"/>
    </font>
    <font>
      <sz val="8"/>
      <color indexed="18"/>
      <name val="Arial"/>
      <family val="2"/>
    </font>
    <font>
      <b/>
      <sz val="10"/>
      <color indexed="16"/>
      <name val="Century Gothic"/>
      <family val="2"/>
    </font>
    <font>
      <sz val="10"/>
      <color indexed="16"/>
      <name val="Century Gothic"/>
      <family val="2"/>
    </font>
    <font>
      <sz val="10"/>
      <color indexed="9"/>
      <name val="Century Gothic"/>
      <family val="2"/>
    </font>
    <font>
      <sz val="10"/>
      <color indexed="22"/>
      <name val="Century Gothic"/>
      <family val="2"/>
    </font>
    <font>
      <b/>
      <sz val="8"/>
      <name val="Tahoma"/>
      <family val="2"/>
    </font>
    <font>
      <b/>
      <sz val="10"/>
      <color indexed="17"/>
      <name val="Century Gothic"/>
      <family val="2"/>
    </font>
    <font>
      <b/>
      <sz val="10"/>
      <color indexed="60"/>
      <name val="Century Gothic"/>
      <family val="2"/>
    </font>
    <font>
      <sz val="10"/>
      <color indexed="8"/>
      <name val="Century Gothic"/>
      <family val="2"/>
    </font>
    <font>
      <sz val="10"/>
      <color indexed="17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52"/>
      <name val="Century Gothic"/>
      <family val="2"/>
    </font>
    <font>
      <sz val="10"/>
      <color indexed="62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006100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A7D00"/>
      <name val="Century Gothic"/>
      <family val="2"/>
    </font>
    <font>
      <sz val="10"/>
      <color rgb="FF3F3F76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b/>
      <sz val="8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9"/>
      </patternFill>
    </fill>
    <fill>
      <patternFill patternType="darkGray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6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43"/>
      </patternFill>
    </fill>
    <fill>
      <patternFill patternType="lightGray">
        <fgColor indexed="9"/>
        <bgColor indexed="43"/>
      </patternFill>
    </fill>
    <fill>
      <patternFill patternType="darkGray">
        <fgColor indexed="9"/>
        <bgColor indexed="41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26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22"/>
      </right>
      <top style="medium">
        <color indexed="8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8"/>
      </bottom>
    </border>
    <border>
      <left style="hair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hair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>
        <color indexed="63"/>
      </left>
      <right style="medium">
        <color indexed="8"/>
      </right>
      <top style="medium">
        <color indexed="22"/>
      </top>
      <bottom style="hair">
        <color indexed="9"/>
      </bottom>
    </border>
    <border>
      <left>
        <color indexed="63"/>
      </left>
      <right style="medium">
        <color indexed="8"/>
      </right>
      <top style="hair">
        <color indexed="9"/>
      </top>
      <bottom style="hair">
        <color indexed="9"/>
      </bottom>
    </border>
    <border>
      <left>
        <color indexed="63"/>
      </left>
      <right style="medium">
        <color indexed="8"/>
      </right>
      <top style="hair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2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medium">
        <color indexed="8"/>
      </bottom>
    </border>
    <border>
      <left style="dotted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hair">
        <color indexed="22"/>
      </right>
      <top style="dotted">
        <color indexed="22"/>
      </top>
      <bottom>
        <color indexed="63"/>
      </bottom>
    </border>
    <border>
      <left style="hair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hair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dotted">
        <color indexed="22"/>
      </right>
      <top style="dotted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tted">
        <color indexed="22"/>
      </left>
      <right style="hair">
        <color indexed="22"/>
      </right>
      <top style="dotted">
        <color indexed="22"/>
      </top>
      <bottom style="dotted">
        <color indexed="22"/>
      </bottom>
    </border>
    <border>
      <left style="hair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Alignment="1">
      <alignment/>
    </xf>
    <xf numFmtId="173" fontId="4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15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4" fillId="34" borderId="15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7" fillId="34" borderId="15" xfId="0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0" fontId="4" fillId="34" borderId="18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35" borderId="11" xfId="0" applyFont="1" applyFill="1" applyBorder="1" applyAlignment="1" applyProtection="1">
      <alignment/>
      <protection hidden="1"/>
    </xf>
    <xf numFmtId="0" fontId="4" fillId="35" borderId="12" xfId="0" applyFont="1" applyFill="1" applyBorder="1" applyAlignment="1" applyProtection="1">
      <alignment horizontal="center"/>
      <protection hidden="1"/>
    </xf>
    <xf numFmtId="0" fontId="5" fillId="35" borderId="12" xfId="0" applyFont="1" applyFill="1" applyBorder="1" applyAlignment="1" applyProtection="1">
      <alignment horizontal="center"/>
      <protection hidden="1"/>
    </xf>
    <xf numFmtId="0" fontId="4" fillId="35" borderId="13" xfId="0" applyFont="1" applyFill="1" applyBorder="1" applyAlignment="1" applyProtection="1">
      <alignment horizontal="center"/>
      <protection hidden="1"/>
    </xf>
    <xf numFmtId="0" fontId="4" fillId="35" borderId="14" xfId="0" applyFont="1" applyFill="1" applyBorder="1" applyAlignment="1" applyProtection="1">
      <alignment/>
      <protection hidden="1"/>
    </xf>
    <xf numFmtId="0" fontId="4" fillId="36" borderId="19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/>
      <protection hidden="1"/>
    </xf>
    <xf numFmtId="0" fontId="12" fillId="35" borderId="0" xfId="0" applyFont="1" applyFill="1" applyBorder="1" applyAlignment="1" applyProtection="1">
      <alignment horizontal="center"/>
      <protection hidden="1"/>
    </xf>
    <xf numFmtId="0" fontId="4" fillId="35" borderId="15" xfId="0" applyFont="1" applyFill="1" applyBorder="1" applyAlignment="1" applyProtection="1">
      <alignment horizontal="center"/>
      <protection hidden="1"/>
    </xf>
    <xf numFmtId="1" fontId="13" fillId="35" borderId="0" xfId="51" applyNumberFormat="1" applyFont="1" applyFill="1" applyBorder="1" applyAlignment="1" applyProtection="1">
      <alignment horizontal="center"/>
      <protection hidden="1"/>
    </xf>
    <xf numFmtId="1" fontId="13" fillId="35" borderId="0" xfId="0" applyNumberFormat="1" applyFont="1" applyFill="1" applyBorder="1" applyAlignment="1" applyProtection="1">
      <alignment horizontal="center"/>
      <protection hidden="1"/>
    </xf>
    <xf numFmtId="16" fontId="4" fillId="35" borderId="0" xfId="0" applyNumberFormat="1" applyFont="1" applyFill="1" applyBorder="1" applyAlignment="1" applyProtection="1">
      <alignment horizontal="center"/>
      <protection hidden="1"/>
    </xf>
    <xf numFmtId="173" fontId="4" fillId="35" borderId="20" xfId="51" applyNumberFormat="1" applyFont="1" applyFill="1" applyBorder="1" applyAlignment="1" applyProtection="1">
      <alignment horizontal="center"/>
      <protection hidden="1"/>
    </xf>
    <xf numFmtId="173" fontId="4" fillId="35" borderId="15" xfId="51" applyNumberFormat="1" applyFont="1" applyFill="1" applyBorder="1" applyAlignment="1" applyProtection="1">
      <alignment horizontal="center"/>
      <protection hidden="1"/>
    </xf>
    <xf numFmtId="173" fontId="4" fillId="0" borderId="0" xfId="0" applyNumberFormat="1" applyFont="1" applyAlignment="1" applyProtection="1">
      <alignment/>
      <protection hidden="1"/>
    </xf>
    <xf numFmtId="16" fontId="4" fillId="35" borderId="21" xfId="0" applyNumberFormat="1" applyFont="1" applyFill="1" applyBorder="1" applyAlignment="1" applyProtection="1">
      <alignment horizontal="center"/>
      <protection hidden="1"/>
    </xf>
    <xf numFmtId="16" fontId="4" fillId="35" borderId="22" xfId="0" applyNumberFormat="1" applyFont="1" applyFill="1" applyBorder="1" applyAlignment="1" applyProtection="1">
      <alignment horizontal="center"/>
      <protection hidden="1"/>
    </xf>
    <xf numFmtId="16" fontId="4" fillId="35" borderId="23" xfId="0" applyNumberFormat="1" applyFont="1" applyFill="1" applyBorder="1" applyAlignment="1" applyProtection="1">
      <alignment horizontal="center"/>
      <protection hidden="1"/>
    </xf>
    <xf numFmtId="173" fontId="4" fillId="35" borderId="24" xfId="51" applyNumberFormat="1" applyFont="1" applyFill="1" applyBorder="1" applyAlignment="1" applyProtection="1">
      <alignment horizontal="center"/>
      <protection hidden="1"/>
    </xf>
    <xf numFmtId="0" fontId="4" fillId="35" borderId="16" xfId="0" applyFont="1" applyFill="1" applyBorder="1" applyAlignment="1" applyProtection="1">
      <alignment/>
      <protection hidden="1"/>
    </xf>
    <xf numFmtId="16" fontId="4" fillId="35" borderId="17" xfId="0" applyNumberFormat="1" applyFont="1" applyFill="1" applyBorder="1" applyAlignment="1" applyProtection="1">
      <alignment horizontal="center"/>
      <protection hidden="1"/>
    </xf>
    <xf numFmtId="16" fontId="5" fillId="35" borderId="17" xfId="0" applyNumberFormat="1" applyFont="1" applyFill="1" applyBorder="1" applyAlignment="1" applyProtection="1">
      <alignment horizontal="center"/>
      <protection hidden="1"/>
    </xf>
    <xf numFmtId="173" fontId="4" fillId="35" borderId="17" xfId="0" applyNumberFormat="1" applyFont="1" applyFill="1" applyBorder="1" applyAlignment="1" applyProtection="1">
      <alignment horizontal="center"/>
      <protection hidden="1"/>
    </xf>
    <xf numFmtId="173" fontId="4" fillId="35" borderId="17" xfId="51" applyNumberFormat="1" applyFont="1" applyFill="1" applyBorder="1" applyAlignment="1" applyProtection="1">
      <alignment horizontal="center"/>
      <protection hidden="1"/>
    </xf>
    <xf numFmtId="173" fontId="4" fillId="35" borderId="18" xfId="51" applyNumberFormat="1" applyFont="1" applyFill="1" applyBorder="1" applyAlignment="1" applyProtection="1">
      <alignment horizontal="center"/>
      <protection hidden="1"/>
    </xf>
    <xf numFmtId="16" fontId="4" fillId="0" borderId="0" xfId="0" applyNumberFormat="1" applyFont="1" applyAlignment="1" applyProtection="1">
      <alignment horizontal="center"/>
      <protection hidden="1"/>
    </xf>
    <xf numFmtId="16" fontId="5" fillId="35" borderId="0" xfId="0" applyNumberFormat="1" applyFont="1" applyFill="1" applyAlignment="1" applyProtection="1">
      <alignment horizontal="center"/>
      <protection hidden="1"/>
    </xf>
    <xf numFmtId="16" fontId="4" fillId="35" borderId="0" xfId="0" applyNumberFormat="1" applyFont="1" applyFill="1" applyAlignment="1" applyProtection="1">
      <alignment horizontal="center"/>
      <protection hidden="1"/>
    </xf>
    <xf numFmtId="173" fontId="4" fillId="35" borderId="0" xfId="0" applyNumberFormat="1" applyFont="1" applyFill="1" applyAlignment="1" applyProtection="1">
      <alignment horizontal="center"/>
      <protection hidden="1"/>
    </xf>
    <xf numFmtId="173" fontId="4" fillId="0" borderId="0" xfId="0" applyNumberFormat="1" applyFont="1" applyAlignment="1" applyProtection="1">
      <alignment horizontal="center"/>
      <protection hidden="1"/>
    </xf>
    <xf numFmtId="173" fontId="4" fillId="0" borderId="0" xfId="51" applyNumberFormat="1" applyFont="1" applyAlignment="1" applyProtection="1">
      <alignment horizontal="center"/>
      <protection hidden="1"/>
    </xf>
    <xf numFmtId="16" fontId="5" fillId="0" borderId="0" xfId="0" applyNumberFormat="1" applyFont="1" applyAlignment="1" applyProtection="1">
      <alignment horizontal="center"/>
      <protection hidden="1"/>
    </xf>
    <xf numFmtId="173" fontId="5" fillId="37" borderId="25" xfId="51" applyNumberFormat="1" applyFont="1" applyFill="1" applyBorder="1" applyAlignment="1" applyProtection="1">
      <alignment horizontal="center"/>
      <protection hidden="1"/>
    </xf>
    <xf numFmtId="173" fontId="5" fillId="38" borderId="26" xfId="51" applyNumberFormat="1" applyFont="1" applyFill="1" applyBorder="1" applyAlignment="1" applyProtection="1">
      <alignment horizontal="center"/>
      <protection hidden="1"/>
    </xf>
    <xf numFmtId="173" fontId="5" fillId="39" borderId="27" xfId="51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39" fontId="5" fillId="0" borderId="0" xfId="51" applyNumberFormat="1" applyFont="1" applyAlignment="1" applyProtection="1">
      <alignment horizontal="center"/>
      <protection hidden="1"/>
    </xf>
    <xf numFmtId="178" fontId="11" fillId="37" borderId="28" xfId="51" applyNumberFormat="1" applyFont="1" applyFill="1" applyBorder="1" applyAlignment="1" applyProtection="1">
      <alignment horizontal="center"/>
      <protection hidden="1"/>
    </xf>
    <xf numFmtId="178" fontId="11" fillId="38" borderId="29" xfId="51" applyNumberFormat="1" applyFont="1" applyFill="1" applyBorder="1" applyAlignment="1" applyProtection="1">
      <alignment horizontal="center"/>
      <protection hidden="1"/>
    </xf>
    <xf numFmtId="178" fontId="11" fillId="39" borderId="30" xfId="51" applyNumberFormat="1" applyFont="1" applyFill="1" applyBorder="1" applyAlignment="1" applyProtection="1">
      <alignment horizontal="center"/>
      <protection hidden="1"/>
    </xf>
    <xf numFmtId="16" fontId="5" fillId="40" borderId="31" xfId="0" applyNumberFormat="1" applyFont="1" applyFill="1" applyBorder="1" applyAlignment="1" applyProtection="1">
      <alignment horizontal="center"/>
      <protection locked="0"/>
    </xf>
    <xf numFmtId="178" fontId="4" fillId="41" borderId="32" xfId="0" applyNumberFormat="1" applyFont="1" applyFill="1" applyBorder="1" applyAlignment="1" applyProtection="1">
      <alignment horizontal="right" indent="1"/>
      <protection hidden="1" locked="0"/>
    </xf>
    <xf numFmtId="178" fontId="4" fillId="42" borderId="33" xfId="0" applyNumberFormat="1" applyFont="1" applyFill="1" applyBorder="1" applyAlignment="1" applyProtection="1">
      <alignment horizontal="right" indent="1"/>
      <protection hidden="1" locked="0"/>
    </xf>
    <xf numFmtId="178" fontId="4" fillId="35" borderId="0" xfId="0" applyNumberFormat="1" applyFont="1" applyFill="1" applyBorder="1" applyAlignment="1" applyProtection="1">
      <alignment horizontal="center"/>
      <protection hidden="1"/>
    </xf>
    <xf numFmtId="178" fontId="4" fillId="35" borderId="34" xfId="51" applyNumberFormat="1" applyFont="1" applyFill="1" applyBorder="1" applyAlignment="1" applyProtection="1">
      <alignment horizontal="right" indent="1"/>
      <protection hidden="1"/>
    </xf>
    <xf numFmtId="16" fontId="5" fillId="40" borderId="22" xfId="0" applyNumberFormat="1" applyFont="1" applyFill="1" applyBorder="1" applyAlignment="1" applyProtection="1">
      <alignment horizontal="center"/>
      <protection locked="0"/>
    </xf>
    <xf numFmtId="178" fontId="4" fillId="41" borderId="34" xfId="0" applyNumberFormat="1" applyFont="1" applyFill="1" applyBorder="1" applyAlignment="1" applyProtection="1">
      <alignment horizontal="right" indent="1"/>
      <protection hidden="1" locked="0"/>
    </xf>
    <xf numFmtId="178" fontId="4" fillId="42" borderId="20" xfId="0" applyNumberFormat="1" applyFont="1" applyFill="1" applyBorder="1" applyAlignment="1" applyProtection="1">
      <alignment horizontal="right" indent="1"/>
      <protection hidden="1" locked="0"/>
    </xf>
    <xf numFmtId="16" fontId="5" fillId="40" borderId="23" xfId="0" applyNumberFormat="1" applyFont="1" applyFill="1" applyBorder="1" applyAlignment="1" applyProtection="1">
      <alignment horizontal="center"/>
      <protection locked="0"/>
    </xf>
    <xf numFmtId="178" fontId="4" fillId="41" borderId="35" xfId="0" applyNumberFormat="1" applyFont="1" applyFill="1" applyBorder="1" applyAlignment="1" applyProtection="1">
      <alignment horizontal="right" indent="1"/>
      <protection hidden="1" locked="0"/>
    </xf>
    <xf numFmtId="178" fontId="4" fillId="42" borderId="24" xfId="0" applyNumberFormat="1" applyFont="1" applyFill="1" applyBorder="1" applyAlignment="1" applyProtection="1">
      <alignment horizontal="right" indent="1"/>
      <protection hidden="1" locked="0"/>
    </xf>
    <xf numFmtId="0" fontId="5" fillId="40" borderId="31" xfId="0" applyFont="1" applyFill="1" applyBorder="1" applyAlignment="1" applyProtection="1">
      <alignment horizontal="center"/>
      <protection hidden="1"/>
    </xf>
    <xf numFmtId="0" fontId="15" fillId="41" borderId="36" xfId="0" applyFont="1" applyFill="1" applyBorder="1" applyAlignment="1" applyProtection="1">
      <alignment horizontal="center"/>
      <protection hidden="1"/>
    </xf>
    <xf numFmtId="0" fontId="16" fillId="42" borderId="37" xfId="0" applyFont="1" applyFill="1" applyBorder="1" applyAlignment="1" applyProtection="1">
      <alignment horizontal="center"/>
      <protection hidden="1"/>
    </xf>
    <xf numFmtId="16" fontId="5" fillId="36" borderId="38" xfId="0" applyNumberFormat="1" applyFont="1" applyFill="1" applyBorder="1" applyAlignment="1" applyProtection="1">
      <alignment horizontal="center"/>
      <protection hidden="1" locked="0"/>
    </xf>
    <xf numFmtId="178" fontId="4" fillId="35" borderId="35" xfId="51" applyNumberFormat="1" applyFont="1" applyFill="1" applyBorder="1" applyAlignment="1" applyProtection="1">
      <alignment horizontal="right" indent="1"/>
      <protection hidden="1"/>
    </xf>
    <xf numFmtId="22" fontId="4" fillId="0" borderId="0" xfId="0" applyNumberFormat="1" applyFont="1" applyAlignment="1" applyProtection="1">
      <alignment horizontal="center"/>
      <protection hidden="1"/>
    </xf>
    <xf numFmtId="177" fontId="4" fillId="0" borderId="0" xfId="0" applyNumberFormat="1" applyFont="1" applyAlignment="1" applyProtection="1">
      <alignment horizontal="center"/>
      <protection hidden="1"/>
    </xf>
    <xf numFmtId="178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73" fontId="4" fillId="0" borderId="0" xfId="0" applyNumberFormat="1" applyFont="1" applyAlignment="1" applyProtection="1">
      <alignment horizontal="center"/>
      <protection hidden="1"/>
    </xf>
    <xf numFmtId="0" fontId="11" fillId="38" borderId="29" xfId="0" applyFont="1" applyFill="1" applyBorder="1" applyAlignment="1" applyProtection="1">
      <alignment horizontal="right" indent="1"/>
      <protection hidden="1"/>
    </xf>
    <xf numFmtId="0" fontId="10" fillId="37" borderId="11" xfId="0" applyFont="1" applyFill="1" applyBorder="1" applyAlignment="1" applyProtection="1">
      <alignment horizontal="center" vertical="center"/>
      <protection hidden="1"/>
    </xf>
    <xf numFmtId="0" fontId="10" fillId="37" borderId="14" xfId="0" applyFont="1" applyFill="1" applyBorder="1" applyAlignment="1" applyProtection="1">
      <alignment horizontal="center" vertical="center"/>
      <protection hidden="1"/>
    </xf>
    <xf numFmtId="0" fontId="10" fillId="37" borderId="16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7" fillId="34" borderId="15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4" fillId="35" borderId="40" xfId="0" applyFont="1" applyFill="1" applyBorder="1" applyAlignment="1" applyProtection="1">
      <alignment horizontal="center"/>
      <protection hidden="1"/>
    </xf>
    <xf numFmtId="0" fontId="4" fillId="35" borderId="41" xfId="0" applyFont="1" applyFill="1" applyBorder="1" applyAlignment="1" applyProtection="1">
      <alignment horizontal="center"/>
      <protection hidden="1"/>
    </xf>
    <xf numFmtId="0" fontId="11" fillId="37" borderId="28" xfId="0" applyFont="1" applyFill="1" applyBorder="1" applyAlignment="1" applyProtection="1">
      <alignment horizontal="right" indent="1"/>
      <protection hidden="1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right" vertical="center"/>
      <protection hidden="1"/>
    </xf>
    <xf numFmtId="0" fontId="11" fillId="39" borderId="30" xfId="0" applyFont="1" applyFill="1" applyBorder="1" applyAlignment="1" applyProtection="1">
      <alignment horizontal="right" indent="1"/>
      <protection hidden="1"/>
    </xf>
    <xf numFmtId="178" fontId="4" fillId="0" borderId="0" xfId="0" applyNumberFormat="1" applyFont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8"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2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0" defaultRowHeight="13.5" zeroHeight="1"/>
  <cols>
    <col min="1" max="1" width="1.7109375" style="2" customWidth="1"/>
    <col min="2" max="2" width="0.85546875" style="2" customWidth="1"/>
    <col min="3" max="3" width="9.8515625" style="17" customWidth="1"/>
    <col min="4" max="4" width="0.85546875" style="17" customWidth="1"/>
    <col min="5" max="5" width="2.140625" style="18" customWidth="1"/>
    <col min="6" max="6" width="9.140625" style="17" hidden="1" customWidth="1"/>
    <col min="7" max="7" width="0.85546875" style="17" customWidth="1"/>
    <col min="8" max="9" width="9.140625" style="17" customWidth="1"/>
    <col min="10" max="10" width="0.85546875" style="17" customWidth="1"/>
    <col min="11" max="11" width="10.7109375" style="17" customWidth="1"/>
    <col min="12" max="13" width="8.7109375" style="17" customWidth="1"/>
    <col min="14" max="16384" width="8.7109375" style="2" hidden="1" customWidth="1"/>
  </cols>
  <sheetData>
    <row r="1" spans="3:13" ht="18" customHeight="1">
      <c r="C1" s="86" t="s">
        <v>10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3:13" ht="14.25" thickBot="1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4.5" customHeight="1" thickBot="1">
      <c r="B3" s="3"/>
      <c r="C3" s="4"/>
      <c r="D3" s="4"/>
      <c r="E3" s="5"/>
      <c r="F3" s="4"/>
      <c r="G3" s="4"/>
      <c r="H3" s="4"/>
      <c r="I3" s="4"/>
      <c r="J3" s="4"/>
      <c r="K3" s="4"/>
      <c r="L3" s="4"/>
      <c r="M3" s="6"/>
    </row>
    <row r="4" spans="2:13" ht="14.25" thickBot="1">
      <c r="B4" s="7"/>
      <c r="C4" s="8" t="s">
        <v>5</v>
      </c>
      <c r="D4" s="91"/>
      <c r="E4" s="92"/>
      <c r="F4" s="92"/>
      <c r="G4" s="92"/>
      <c r="H4" s="92"/>
      <c r="I4" s="92"/>
      <c r="J4" s="92"/>
      <c r="K4" s="92"/>
      <c r="L4" s="93"/>
      <c r="M4" s="9"/>
    </row>
    <row r="5" spans="2:13" ht="4.5" customHeight="1" thickBot="1">
      <c r="B5" s="7"/>
      <c r="C5" s="8"/>
      <c r="D5" s="8"/>
      <c r="E5" s="10"/>
      <c r="F5" s="8"/>
      <c r="G5" s="8"/>
      <c r="H5" s="8"/>
      <c r="I5" s="95" t="s">
        <v>14</v>
      </c>
      <c r="J5" s="8"/>
      <c r="K5" s="8"/>
      <c r="L5" s="8"/>
      <c r="M5" s="11"/>
    </row>
    <row r="6" spans="2:13" ht="14.25" customHeight="1" thickBot="1">
      <c r="B6" s="7"/>
      <c r="C6" s="94" t="s">
        <v>4</v>
      </c>
      <c r="D6" s="94"/>
      <c r="E6" s="94"/>
      <c r="F6" s="94"/>
      <c r="G6" s="94"/>
      <c r="H6" s="94"/>
      <c r="I6" s="96"/>
      <c r="J6" s="8"/>
      <c r="K6" s="1">
        <v>0.5</v>
      </c>
      <c r="L6" s="84" t="s">
        <v>12</v>
      </c>
      <c r="M6" s="85"/>
    </row>
    <row r="7" spans="2:13" ht="4.5" customHeight="1" thickBot="1">
      <c r="B7" s="7"/>
      <c r="C7" s="94"/>
      <c r="D7" s="94"/>
      <c r="E7" s="94"/>
      <c r="F7" s="94"/>
      <c r="G7" s="94"/>
      <c r="H7" s="94"/>
      <c r="I7" s="96"/>
      <c r="J7" s="8"/>
      <c r="K7" s="8"/>
      <c r="L7" s="12"/>
      <c r="M7" s="13"/>
    </row>
    <row r="8" spans="2:13" ht="14.25" customHeight="1" thickBot="1">
      <c r="B8" s="7"/>
      <c r="C8" s="94"/>
      <c r="D8" s="94"/>
      <c r="E8" s="94"/>
      <c r="F8" s="94"/>
      <c r="G8" s="94"/>
      <c r="H8" s="94"/>
      <c r="I8" s="96"/>
      <c r="J8" s="8"/>
      <c r="K8" s="1">
        <v>0.3333333333333333</v>
      </c>
      <c r="L8" s="12" t="s">
        <v>11</v>
      </c>
      <c r="M8" s="13"/>
    </row>
    <row r="9" spans="2:13" ht="4.5" customHeight="1" thickBot="1">
      <c r="B9" s="7"/>
      <c r="C9" s="94"/>
      <c r="D9" s="94"/>
      <c r="E9" s="94"/>
      <c r="F9" s="94"/>
      <c r="G9" s="94"/>
      <c r="H9" s="94"/>
      <c r="I9" s="96"/>
      <c r="J9" s="8"/>
      <c r="K9" s="8"/>
      <c r="L9" s="12"/>
      <c r="M9" s="13"/>
    </row>
    <row r="10" spans="2:13" ht="14.25" customHeight="1" thickBot="1">
      <c r="B10" s="7"/>
      <c r="C10" s="94"/>
      <c r="D10" s="94"/>
      <c r="E10" s="94"/>
      <c r="F10" s="94"/>
      <c r="G10" s="94"/>
      <c r="H10" s="94"/>
      <c r="I10" s="96"/>
      <c r="J10" s="8"/>
      <c r="K10" s="1">
        <v>0.16666666666666666</v>
      </c>
      <c r="L10" s="12" t="s">
        <v>13</v>
      </c>
      <c r="M10" s="13"/>
    </row>
    <row r="11" spans="2:13" ht="4.5" customHeight="1" thickBo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ht="14.25" thickBot="1"/>
    <row r="13" spans="2:13" ht="4.5" customHeight="1">
      <c r="B13" s="19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2"/>
    </row>
    <row r="14" spans="2:13" ht="13.5">
      <c r="B14" s="23"/>
      <c r="C14" s="24" t="s">
        <v>3</v>
      </c>
      <c r="D14" s="25"/>
      <c r="E14" s="70" t="s">
        <v>9</v>
      </c>
      <c r="F14" s="25"/>
      <c r="G14" s="25"/>
      <c r="H14" s="71" t="s">
        <v>0</v>
      </c>
      <c r="I14" s="72" t="s">
        <v>1</v>
      </c>
      <c r="J14" s="26"/>
      <c r="K14" s="88" t="s">
        <v>2</v>
      </c>
      <c r="L14" s="89"/>
      <c r="M14" s="27"/>
    </row>
    <row r="15" spans="2:19" ht="13.5">
      <c r="B15" s="23"/>
      <c r="C15" s="73">
        <v>40422</v>
      </c>
      <c r="D15" s="28">
        <f>IF(C15="",0,IF(WEEKDAY(C15,1)&lt;&gt;1,0,1))</f>
        <v>0</v>
      </c>
      <c r="E15" s="59"/>
      <c r="F15" s="29">
        <f>IF(E15="X",1,0)</f>
        <v>0</v>
      </c>
      <c r="G15" s="30"/>
      <c r="H15" s="60"/>
      <c r="I15" s="61"/>
      <c r="J15" s="62">
        <f aca="true" t="shared" si="0" ref="J15:J20">IF(OR(I15="",H15+I15=0),0,IF(AND(I15&gt;H15,I15&gt;TIME(22,0,0)),(I15-TIME(22,,)),IF(I15&lt;=H15,((I15+(C15+1))-(C15+TIME(22,0,0))),0)))</f>
        <v>0</v>
      </c>
      <c r="K15" s="63">
        <f aca="true" t="shared" si="1" ref="K15:K20">ROUND(IF(E15&lt;&gt;"",I15-H15,IF(I15="",0,IF(H15+I15=0,VLOOKUP(WEEKDAY(C15,1),$T$20:$V$23,3,TRUE),IF(I15&gt;H15,ABS(VLOOKUP(WEEKDAY(C15,1),$T$20:$V$23,3,TRUE)-(I15-H15)+IF(J15=0,0,J15*0.14285)),ABS(VLOOKUP(WEEKDAY(C15,1),$T$20:$V$23,3,TRUE)-(((C15+1)+I15)-(C15+H15)+IF(J15=0,0,J15*0.14285))))))),6)</f>
        <v>0</v>
      </c>
      <c r="L15" s="31">
        <f>IF(AND(E15&lt;&gt;"",I15&lt;&gt;""),"H/E",IF(I15="","",IF(I15+H15=0,"Desconto",IF(OR(WEEKDAY(C15,1)=1,E15="F"),"H/E",IF(VLOOKUP(WEEKDAY(C15,1),$T$20:$V$23,3,TRUE)&lt;IF(I15&gt;H15,I15-H15,((C15+1)+I15)-(C15+H15))+IF(J15=0,0,J15*0.14285),"H/E",IF(VLOOKUP(WEEKDAY(C15,1),$T$20:$V$23,3,TRUE)&gt;IF(I15&gt;H15,I15-H15,((C15+1)+I15)-(C15+H15))+IF(J15=0,0,J15*0.14285),"Desconto","Normal"))))))</f>
      </c>
      <c r="M15" s="32"/>
      <c r="S15" s="33"/>
    </row>
    <row r="16" spans="2:19" ht="13.5">
      <c r="B16" s="23"/>
      <c r="C16" s="34">
        <f>C15+1</f>
        <v>40423</v>
      </c>
      <c r="D16" s="28">
        <f aca="true" t="shared" si="2" ref="D16:D45">IF(C16="",0,IF(WEEKDAY(C16,1)&lt;&gt;1,0,1))</f>
        <v>0</v>
      </c>
      <c r="E16" s="64"/>
      <c r="F16" s="29">
        <f aca="true" t="shared" si="3" ref="F16:F45">IF(E16="X",1,0)</f>
        <v>0</v>
      </c>
      <c r="G16" s="30"/>
      <c r="H16" s="65"/>
      <c r="I16" s="66"/>
      <c r="J16" s="62">
        <f t="shared" si="0"/>
        <v>0</v>
      </c>
      <c r="K16" s="63">
        <f t="shared" si="1"/>
        <v>0</v>
      </c>
      <c r="L16" s="31">
        <f aca="true" t="shared" si="4" ref="L16:L45">IF(AND(E16&lt;&gt;"",I16&lt;&gt;""),"H/E",IF(I16="","",IF(I16+H16=0,"Desconto",IF(OR(WEEKDAY(C16,1)=1,E16="F"),"H/E",IF(VLOOKUP(WEEKDAY(C16,1),$T$20:$V$23,3,TRUE)&lt;IF(I16&gt;H16,I16-H16,((C16+1)+I16)-(C16+H16))+IF(J16=0,0,J16*0.14285),"H/E",IF(VLOOKUP(WEEKDAY(C16,1),$T$20:$V$23,3,TRUE)&gt;IF(I16&gt;H16,I16-H16,((C16+1)+I16)-(C16+H16))+IF(J16=0,0,J16*0.14285),"Desconto","Normal"))))))</f>
      </c>
      <c r="M16" s="32"/>
      <c r="S16" s="33"/>
    </row>
    <row r="17" spans="2:19" ht="13.5">
      <c r="B17" s="23"/>
      <c r="C17" s="35">
        <f aca="true" t="shared" si="5" ref="C17:C42">C16+1</f>
        <v>40424</v>
      </c>
      <c r="D17" s="28">
        <f t="shared" si="2"/>
        <v>0</v>
      </c>
      <c r="E17" s="64"/>
      <c r="F17" s="29">
        <f t="shared" si="3"/>
        <v>0</v>
      </c>
      <c r="G17" s="30"/>
      <c r="H17" s="65">
        <v>0.9166666666666666</v>
      </c>
      <c r="I17" s="66">
        <v>0.25</v>
      </c>
      <c r="J17" s="62">
        <f t="shared" si="0"/>
        <v>0.33333333333575865</v>
      </c>
      <c r="K17" s="63">
        <f t="shared" si="1"/>
        <v>0.047617</v>
      </c>
      <c r="L17" s="31" t="str">
        <f t="shared" si="4"/>
        <v>H/E</v>
      </c>
      <c r="M17" s="32"/>
      <c r="P17" s="75"/>
      <c r="Q17" s="75"/>
      <c r="S17" s="33"/>
    </row>
    <row r="18" spans="2:17" ht="13.5">
      <c r="B18" s="23"/>
      <c r="C18" s="35">
        <f t="shared" si="5"/>
        <v>40425</v>
      </c>
      <c r="D18" s="28">
        <f t="shared" si="2"/>
        <v>0</v>
      </c>
      <c r="E18" s="64"/>
      <c r="F18" s="29">
        <f t="shared" si="3"/>
        <v>0</v>
      </c>
      <c r="G18" s="30"/>
      <c r="H18" s="65"/>
      <c r="I18" s="66"/>
      <c r="J18" s="62">
        <f t="shared" si="0"/>
        <v>0</v>
      </c>
      <c r="K18" s="63">
        <f t="shared" si="1"/>
        <v>0</v>
      </c>
      <c r="L18" s="31">
        <f t="shared" si="4"/>
      </c>
      <c r="M18" s="32"/>
      <c r="P18" s="75"/>
      <c r="Q18" s="75"/>
    </row>
    <row r="19" spans="2:17" ht="13.5">
      <c r="B19" s="23"/>
      <c r="C19" s="35">
        <f t="shared" si="5"/>
        <v>40426</v>
      </c>
      <c r="D19" s="28">
        <f t="shared" si="2"/>
        <v>1</v>
      </c>
      <c r="E19" s="64"/>
      <c r="F19" s="29">
        <f t="shared" si="3"/>
        <v>0</v>
      </c>
      <c r="G19" s="30"/>
      <c r="H19" s="65"/>
      <c r="I19" s="66"/>
      <c r="J19" s="62">
        <f t="shared" si="0"/>
        <v>0</v>
      </c>
      <c r="K19" s="63">
        <f t="shared" si="1"/>
        <v>0</v>
      </c>
      <c r="L19" s="31">
        <f t="shared" si="4"/>
      </c>
      <c r="M19" s="32"/>
      <c r="P19" s="76"/>
      <c r="Q19" s="76"/>
    </row>
    <row r="20" spans="2:22" ht="13.5">
      <c r="B20" s="23"/>
      <c r="C20" s="35">
        <f t="shared" si="5"/>
        <v>40427</v>
      </c>
      <c r="D20" s="28">
        <f t="shared" si="2"/>
        <v>0</v>
      </c>
      <c r="E20" s="64"/>
      <c r="F20" s="29">
        <f t="shared" si="3"/>
        <v>0</v>
      </c>
      <c r="G20" s="30"/>
      <c r="H20" s="65"/>
      <c r="I20" s="66"/>
      <c r="J20" s="62">
        <f t="shared" si="0"/>
        <v>0</v>
      </c>
      <c r="K20" s="63">
        <f t="shared" si="1"/>
        <v>0</v>
      </c>
      <c r="L20" s="31">
        <f t="shared" si="4"/>
      </c>
      <c r="M20" s="32"/>
      <c r="P20" s="77"/>
      <c r="Q20" s="78"/>
      <c r="T20" s="2">
        <v>1</v>
      </c>
      <c r="U20" s="2">
        <v>1</v>
      </c>
      <c r="V20" s="2">
        <v>0</v>
      </c>
    </row>
    <row r="21" spans="2:22" ht="13.5">
      <c r="B21" s="23"/>
      <c r="C21" s="35">
        <f t="shared" si="5"/>
        <v>40428</v>
      </c>
      <c r="D21" s="28">
        <f t="shared" si="2"/>
        <v>0</v>
      </c>
      <c r="E21" s="64" t="s">
        <v>17</v>
      </c>
      <c r="F21" s="29">
        <f t="shared" si="3"/>
        <v>1</v>
      </c>
      <c r="G21" s="30"/>
      <c r="H21" s="65">
        <v>0.2916666666666667</v>
      </c>
      <c r="I21" s="66">
        <v>0.3333333333333333</v>
      </c>
      <c r="J21" s="62">
        <f>IF(OR(I21="",H21+I21=0),0,IF(AND(I21&gt;H21,I21&gt;TIME(22,0,0)),(I21-TIME(22,,)),IF(I21&lt;=H21,((I21+(C21+1))-(C21+TIME(22,0,0))),0)))</f>
        <v>0</v>
      </c>
      <c r="K21" s="63">
        <f>ROUND(IF(E21&lt;&gt;"",I21-H21,IF(I21="",0,IF(H21+I21=0,VLOOKUP(WEEKDAY(C21,1),$T$20:$V$23,3,TRUE),IF(I21&gt;H21,ABS(VLOOKUP(WEEKDAY(C21,1),$T$20:$V$23,3,TRUE)-(I21-H21)+IF(J21=0,0,J21*0.14285)),ABS(VLOOKUP(WEEKDAY(C21,1),$T$20:$V$23,3,TRUE)-(((C21+1)+I21)-(C21+H21)+IF(J21=0,0,J21*0.14285))))))),6)</f>
        <v>0.041667</v>
      </c>
      <c r="L21" s="31" t="str">
        <f t="shared" si="4"/>
        <v>H/E</v>
      </c>
      <c r="M21" s="32"/>
      <c r="O21" s="98"/>
      <c r="P21" s="76"/>
      <c r="Q21" s="78"/>
      <c r="T21" s="2">
        <v>2</v>
      </c>
      <c r="U21" s="2">
        <v>5</v>
      </c>
      <c r="V21" s="33">
        <f>K6</f>
        <v>0.5</v>
      </c>
    </row>
    <row r="22" spans="2:22" ht="13.5">
      <c r="B22" s="23"/>
      <c r="C22" s="35">
        <f t="shared" si="5"/>
        <v>40429</v>
      </c>
      <c r="D22" s="28">
        <f t="shared" si="2"/>
        <v>0</v>
      </c>
      <c r="E22" s="64"/>
      <c r="F22" s="29">
        <f t="shared" si="3"/>
        <v>0</v>
      </c>
      <c r="G22" s="30"/>
      <c r="H22" s="65"/>
      <c r="I22" s="66"/>
      <c r="J22" s="62">
        <f aca="true" t="shared" si="6" ref="J22:J45">IF(OR(I22="",H22+I22=0),0,IF(AND(I22&gt;H22,I22&gt;TIME(22,0,0)),(I22-TIME(22,,)),IF(I22&lt;=H22,((I22+(C22+1))-(C22+TIME(22,0,0))),0)))</f>
        <v>0</v>
      </c>
      <c r="K22" s="63">
        <f aca="true" t="shared" si="7" ref="K22:K45">ROUND(IF(E22&lt;&gt;"",I22-H22,IF(I22="",0,IF(H22+I22=0,VLOOKUP(WEEKDAY(C22,1),$T$20:$V$23,3,TRUE),IF(I22&gt;H22,ABS(VLOOKUP(WEEKDAY(C22,1),$T$20:$V$23,3,TRUE)-(I22-H22)+IF(J22=0,0,J22*0.14285)),ABS(VLOOKUP(WEEKDAY(C22,1),$T$20:$V$23,3,TRUE)-(((C22+1)+I22)-(C22+H22)+IF(J22=0,0,J22*0.14285))))))),6)</f>
        <v>0</v>
      </c>
      <c r="L22" s="31">
        <f t="shared" si="4"/>
      </c>
      <c r="M22" s="32"/>
      <c r="P22" s="79"/>
      <c r="Q22" s="78"/>
      <c r="T22" s="2">
        <v>6</v>
      </c>
      <c r="U22" s="2">
        <v>6</v>
      </c>
      <c r="V22" s="33">
        <f>K8</f>
        <v>0.3333333333333333</v>
      </c>
    </row>
    <row r="23" spans="2:22" ht="13.5">
      <c r="B23" s="23"/>
      <c r="C23" s="35">
        <f t="shared" si="5"/>
        <v>40430</v>
      </c>
      <c r="D23" s="28">
        <f t="shared" si="2"/>
        <v>0</v>
      </c>
      <c r="E23" s="64"/>
      <c r="F23" s="29">
        <f t="shared" si="3"/>
        <v>0</v>
      </c>
      <c r="G23" s="30"/>
      <c r="H23" s="65"/>
      <c r="I23" s="66"/>
      <c r="J23" s="62">
        <f t="shared" si="6"/>
        <v>0</v>
      </c>
      <c r="K23" s="63">
        <f t="shared" si="7"/>
        <v>0</v>
      </c>
      <c r="L23" s="31">
        <f t="shared" si="4"/>
      </c>
      <c r="M23" s="32"/>
      <c r="T23" s="2">
        <v>7</v>
      </c>
      <c r="U23" s="2">
        <v>7</v>
      </c>
      <c r="V23" s="33">
        <f>K10</f>
        <v>0.16666666666666666</v>
      </c>
    </row>
    <row r="24" spans="2:13" ht="13.5">
      <c r="B24" s="23"/>
      <c r="C24" s="35">
        <f t="shared" si="5"/>
        <v>40431</v>
      </c>
      <c r="D24" s="28">
        <f t="shared" si="2"/>
        <v>0</v>
      </c>
      <c r="E24" s="64"/>
      <c r="F24" s="29">
        <f t="shared" si="3"/>
        <v>0</v>
      </c>
      <c r="G24" s="30"/>
      <c r="H24" s="65"/>
      <c r="I24" s="66"/>
      <c r="J24" s="62">
        <f t="shared" si="6"/>
        <v>0</v>
      </c>
      <c r="K24" s="63">
        <f t="shared" si="7"/>
        <v>0</v>
      </c>
      <c r="L24" s="31">
        <f t="shared" si="4"/>
      </c>
      <c r="M24" s="32"/>
    </row>
    <row r="25" spans="2:13" ht="13.5">
      <c r="B25" s="23"/>
      <c r="C25" s="35">
        <f t="shared" si="5"/>
        <v>40432</v>
      </c>
      <c r="D25" s="28">
        <f t="shared" si="2"/>
        <v>0</v>
      </c>
      <c r="E25" s="64"/>
      <c r="F25" s="29">
        <f t="shared" si="3"/>
        <v>0</v>
      </c>
      <c r="G25" s="30"/>
      <c r="H25" s="65"/>
      <c r="I25" s="66"/>
      <c r="J25" s="62">
        <f t="shared" si="6"/>
        <v>0</v>
      </c>
      <c r="K25" s="63">
        <f t="shared" si="7"/>
        <v>0</v>
      </c>
      <c r="L25" s="31">
        <f t="shared" si="4"/>
      </c>
      <c r="M25" s="32"/>
    </row>
    <row r="26" spans="2:13" ht="13.5">
      <c r="B26" s="23"/>
      <c r="C26" s="35">
        <f t="shared" si="5"/>
        <v>40433</v>
      </c>
      <c r="D26" s="28">
        <f t="shared" si="2"/>
        <v>1</v>
      </c>
      <c r="E26" s="64"/>
      <c r="F26" s="29">
        <f t="shared" si="3"/>
        <v>0</v>
      </c>
      <c r="G26" s="30"/>
      <c r="H26" s="65"/>
      <c r="I26" s="66"/>
      <c r="J26" s="62">
        <f t="shared" si="6"/>
        <v>0</v>
      </c>
      <c r="K26" s="63">
        <f t="shared" si="7"/>
        <v>0</v>
      </c>
      <c r="L26" s="31">
        <f t="shared" si="4"/>
      </c>
      <c r="M26" s="32"/>
    </row>
    <row r="27" spans="2:13" ht="13.5">
      <c r="B27" s="23"/>
      <c r="C27" s="35">
        <f t="shared" si="5"/>
        <v>40434</v>
      </c>
      <c r="D27" s="28">
        <f t="shared" si="2"/>
        <v>0</v>
      </c>
      <c r="E27" s="64"/>
      <c r="F27" s="29">
        <f t="shared" si="3"/>
        <v>0</v>
      </c>
      <c r="G27" s="30"/>
      <c r="H27" s="65"/>
      <c r="I27" s="66"/>
      <c r="J27" s="62">
        <f t="shared" si="6"/>
        <v>0</v>
      </c>
      <c r="K27" s="63">
        <f t="shared" si="7"/>
        <v>0</v>
      </c>
      <c r="L27" s="31">
        <f t="shared" si="4"/>
      </c>
      <c r="M27" s="32"/>
    </row>
    <row r="28" spans="2:13" ht="13.5">
      <c r="B28" s="23"/>
      <c r="C28" s="35">
        <f t="shared" si="5"/>
        <v>40435</v>
      </c>
      <c r="D28" s="28">
        <f t="shared" si="2"/>
        <v>0</v>
      </c>
      <c r="E28" s="64"/>
      <c r="F28" s="29">
        <f t="shared" si="3"/>
        <v>0</v>
      </c>
      <c r="G28" s="30"/>
      <c r="H28" s="65"/>
      <c r="I28" s="66"/>
      <c r="J28" s="62">
        <f t="shared" si="6"/>
        <v>0</v>
      </c>
      <c r="K28" s="63">
        <f t="shared" si="7"/>
        <v>0</v>
      </c>
      <c r="L28" s="31">
        <f t="shared" si="4"/>
      </c>
      <c r="M28" s="32"/>
    </row>
    <row r="29" spans="2:13" ht="13.5">
      <c r="B29" s="23"/>
      <c r="C29" s="35">
        <f t="shared" si="5"/>
        <v>40436</v>
      </c>
      <c r="D29" s="28">
        <f t="shared" si="2"/>
        <v>0</v>
      </c>
      <c r="E29" s="64"/>
      <c r="F29" s="29">
        <f t="shared" si="3"/>
        <v>0</v>
      </c>
      <c r="G29" s="30"/>
      <c r="H29" s="65"/>
      <c r="I29" s="66"/>
      <c r="J29" s="62">
        <f t="shared" si="6"/>
        <v>0</v>
      </c>
      <c r="K29" s="63">
        <f t="shared" si="7"/>
        <v>0</v>
      </c>
      <c r="L29" s="31">
        <f t="shared" si="4"/>
      </c>
      <c r="M29" s="32"/>
    </row>
    <row r="30" spans="2:13" ht="13.5">
      <c r="B30" s="23"/>
      <c r="C30" s="35">
        <f t="shared" si="5"/>
        <v>40437</v>
      </c>
      <c r="D30" s="28">
        <f t="shared" si="2"/>
        <v>0</v>
      </c>
      <c r="E30" s="64"/>
      <c r="F30" s="29">
        <f t="shared" si="3"/>
        <v>0</v>
      </c>
      <c r="G30" s="30"/>
      <c r="H30" s="65"/>
      <c r="I30" s="66"/>
      <c r="J30" s="62">
        <f t="shared" si="6"/>
        <v>0</v>
      </c>
      <c r="K30" s="63">
        <f t="shared" si="7"/>
        <v>0</v>
      </c>
      <c r="L30" s="31">
        <f t="shared" si="4"/>
      </c>
      <c r="M30" s="32"/>
    </row>
    <row r="31" spans="2:13" ht="13.5">
      <c r="B31" s="23"/>
      <c r="C31" s="35">
        <f t="shared" si="5"/>
        <v>40438</v>
      </c>
      <c r="D31" s="28">
        <f t="shared" si="2"/>
        <v>0</v>
      </c>
      <c r="E31" s="64"/>
      <c r="F31" s="29">
        <f t="shared" si="3"/>
        <v>0</v>
      </c>
      <c r="G31" s="30"/>
      <c r="H31" s="65"/>
      <c r="I31" s="66"/>
      <c r="J31" s="62">
        <f t="shared" si="6"/>
        <v>0</v>
      </c>
      <c r="K31" s="63">
        <f t="shared" si="7"/>
        <v>0</v>
      </c>
      <c r="L31" s="31">
        <f t="shared" si="4"/>
      </c>
      <c r="M31" s="32"/>
    </row>
    <row r="32" spans="2:13" ht="13.5">
      <c r="B32" s="23"/>
      <c r="C32" s="35">
        <f t="shared" si="5"/>
        <v>40439</v>
      </c>
      <c r="D32" s="28">
        <f t="shared" si="2"/>
        <v>0</v>
      </c>
      <c r="E32" s="64"/>
      <c r="F32" s="29">
        <f t="shared" si="3"/>
        <v>0</v>
      </c>
      <c r="G32" s="30"/>
      <c r="H32" s="65"/>
      <c r="I32" s="66"/>
      <c r="J32" s="62">
        <f t="shared" si="6"/>
        <v>0</v>
      </c>
      <c r="K32" s="63">
        <f t="shared" si="7"/>
        <v>0</v>
      </c>
      <c r="L32" s="31">
        <f t="shared" si="4"/>
      </c>
      <c r="M32" s="32"/>
    </row>
    <row r="33" spans="2:13" ht="13.5">
      <c r="B33" s="23"/>
      <c r="C33" s="35">
        <f t="shared" si="5"/>
        <v>40440</v>
      </c>
      <c r="D33" s="28">
        <f t="shared" si="2"/>
        <v>1</v>
      </c>
      <c r="E33" s="64"/>
      <c r="F33" s="29">
        <f t="shared" si="3"/>
        <v>0</v>
      </c>
      <c r="G33" s="30"/>
      <c r="H33" s="65"/>
      <c r="I33" s="66"/>
      <c r="J33" s="62">
        <f t="shared" si="6"/>
        <v>0</v>
      </c>
      <c r="K33" s="63">
        <f t="shared" si="7"/>
        <v>0</v>
      </c>
      <c r="L33" s="31">
        <f t="shared" si="4"/>
      </c>
      <c r="M33" s="32"/>
    </row>
    <row r="34" spans="2:13" ht="13.5">
      <c r="B34" s="23"/>
      <c r="C34" s="35">
        <f t="shared" si="5"/>
        <v>40441</v>
      </c>
      <c r="D34" s="28">
        <f t="shared" si="2"/>
        <v>0</v>
      </c>
      <c r="E34" s="64"/>
      <c r="F34" s="29">
        <f t="shared" si="3"/>
        <v>0</v>
      </c>
      <c r="G34" s="30"/>
      <c r="H34" s="65"/>
      <c r="I34" s="66"/>
      <c r="J34" s="62">
        <f t="shared" si="6"/>
        <v>0</v>
      </c>
      <c r="K34" s="63">
        <f t="shared" si="7"/>
        <v>0</v>
      </c>
      <c r="L34" s="31">
        <f t="shared" si="4"/>
      </c>
      <c r="M34" s="32"/>
    </row>
    <row r="35" spans="2:13" ht="13.5">
      <c r="B35" s="23"/>
      <c r="C35" s="35">
        <f t="shared" si="5"/>
        <v>40442</v>
      </c>
      <c r="D35" s="28">
        <f t="shared" si="2"/>
        <v>0</v>
      </c>
      <c r="E35" s="64"/>
      <c r="F35" s="29">
        <f t="shared" si="3"/>
        <v>0</v>
      </c>
      <c r="G35" s="30"/>
      <c r="H35" s="65"/>
      <c r="I35" s="66"/>
      <c r="J35" s="62">
        <f t="shared" si="6"/>
        <v>0</v>
      </c>
      <c r="K35" s="63">
        <f t="shared" si="7"/>
        <v>0</v>
      </c>
      <c r="L35" s="31">
        <f t="shared" si="4"/>
      </c>
      <c r="M35" s="32"/>
    </row>
    <row r="36" spans="2:13" ht="13.5">
      <c r="B36" s="23"/>
      <c r="C36" s="35">
        <f t="shared" si="5"/>
        <v>40443</v>
      </c>
      <c r="D36" s="28">
        <f t="shared" si="2"/>
        <v>0</v>
      </c>
      <c r="E36" s="64"/>
      <c r="F36" s="29">
        <f t="shared" si="3"/>
        <v>0</v>
      </c>
      <c r="G36" s="30"/>
      <c r="H36" s="65"/>
      <c r="I36" s="66"/>
      <c r="J36" s="62">
        <f t="shared" si="6"/>
        <v>0</v>
      </c>
      <c r="K36" s="63">
        <f t="shared" si="7"/>
        <v>0</v>
      </c>
      <c r="L36" s="31">
        <f t="shared" si="4"/>
      </c>
      <c r="M36" s="32"/>
    </row>
    <row r="37" spans="2:13" ht="13.5">
      <c r="B37" s="23"/>
      <c r="C37" s="35">
        <f t="shared" si="5"/>
        <v>40444</v>
      </c>
      <c r="D37" s="28">
        <f t="shared" si="2"/>
        <v>0</v>
      </c>
      <c r="E37" s="64"/>
      <c r="F37" s="29">
        <f t="shared" si="3"/>
        <v>0</v>
      </c>
      <c r="G37" s="30"/>
      <c r="H37" s="65"/>
      <c r="I37" s="66"/>
      <c r="J37" s="62">
        <f t="shared" si="6"/>
        <v>0</v>
      </c>
      <c r="K37" s="63">
        <f t="shared" si="7"/>
        <v>0</v>
      </c>
      <c r="L37" s="31">
        <f t="shared" si="4"/>
      </c>
      <c r="M37" s="32"/>
    </row>
    <row r="38" spans="2:13" ht="13.5">
      <c r="B38" s="23"/>
      <c r="C38" s="35">
        <f>C37+1</f>
        <v>40445</v>
      </c>
      <c r="D38" s="28">
        <f t="shared" si="2"/>
        <v>0</v>
      </c>
      <c r="E38" s="64"/>
      <c r="F38" s="29">
        <f t="shared" si="3"/>
        <v>0</v>
      </c>
      <c r="G38" s="30"/>
      <c r="H38" s="65"/>
      <c r="I38" s="66"/>
      <c r="J38" s="62">
        <f t="shared" si="6"/>
        <v>0</v>
      </c>
      <c r="K38" s="63">
        <f t="shared" si="7"/>
        <v>0</v>
      </c>
      <c r="L38" s="31">
        <f t="shared" si="4"/>
      </c>
      <c r="M38" s="32"/>
    </row>
    <row r="39" spans="2:13" ht="13.5">
      <c r="B39" s="23"/>
      <c r="C39" s="35">
        <f t="shared" si="5"/>
        <v>40446</v>
      </c>
      <c r="D39" s="28">
        <f t="shared" si="2"/>
        <v>0</v>
      </c>
      <c r="E39" s="64"/>
      <c r="F39" s="29">
        <f t="shared" si="3"/>
        <v>0</v>
      </c>
      <c r="G39" s="30"/>
      <c r="H39" s="65"/>
      <c r="I39" s="66"/>
      <c r="J39" s="62">
        <f t="shared" si="6"/>
        <v>0</v>
      </c>
      <c r="K39" s="63">
        <f t="shared" si="7"/>
        <v>0</v>
      </c>
      <c r="L39" s="31">
        <f t="shared" si="4"/>
      </c>
      <c r="M39" s="32"/>
    </row>
    <row r="40" spans="2:13" ht="13.5">
      <c r="B40" s="23"/>
      <c r="C40" s="35">
        <f t="shared" si="5"/>
        <v>40447</v>
      </c>
      <c r="D40" s="28">
        <f t="shared" si="2"/>
        <v>1</v>
      </c>
      <c r="E40" s="64"/>
      <c r="F40" s="29">
        <f t="shared" si="3"/>
        <v>0</v>
      </c>
      <c r="G40" s="30"/>
      <c r="H40" s="65"/>
      <c r="I40" s="66"/>
      <c r="J40" s="62">
        <f t="shared" si="6"/>
        <v>0</v>
      </c>
      <c r="K40" s="63">
        <f t="shared" si="7"/>
        <v>0</v>
      </c>
      <c r="L40" s="31">
        <f t="shared" si="4"/>
      </c>
      <c r="M40" s="32"/>
    </row>
    <row r="41" spans="2:13" ht="13.5">
      <c r="B41" s="23"/>
      <c r="C41" s="35">
        <f>C40+1</f>
        <v>40448</v>
      </c>
      <c r="D41" s="28">
        <f t="shared" si="2"/>
        <v>0</v>
      </c>
      <c r="E41" s="64"/>
      <c r="F41" s="29">
        <f t="shared" si="3"/>
        <v>0</v>
      </c>
      <c r="G41" s="30"/>
      <c r="H41" s="65"/>
      <c r="I41" s="66"/>
      <c r="J41" s="62">
        <f t="shared" si="6"/>
        <v>0</v>
      </c>
      <c r="K41" s="63">
        <f t="shared" si="7"/>
        <v>0</v>
      </c>
      <c r="L41" s="31">
        <f t="shared" si="4"/>
      </c>
      <c r="M41" s="32"/>
    </row>
    <row r="42" spans="2:13" ht="13.5">
      <c r="B42" s="23"/>
      <c r="C42" s="35">
        <f t="shared" si="5"/>
        <v>40449</v>
      </c>
      <c r="D42" s="28">
        <f t="shared" si="2"/>
        <v>0</v>
      </c>
      <c r="E42" s="64"/>
      <c r="F42" s="29">
        <f t="shared" si="3"/>
        <v>0</v>
      </c>
      <c r="G42" s="30"/>
      <c r="H42" s="65"/>
      <c r="I42" s="66"/>
      <c r="J42" s="62">
        <f t="shared" si="6"/>
        <v>0</v>
      </c>
      <c r="K42" s="63">
        <f t="shared" si="7"/>
        <v>0</v>
      </c>
      <c r="L42" s="31">
        <f t="shared" si="4"/>
      </c>
      <c r="M42" s="32"/>
    </row>
    <row r="43" spans="2:13" ht="13.5">
      <c r="B43" s="23"/>
      <c r="C43" s="35">
        <f>IF(C42="","",IF(MONTH(C42+1)&lt;&gt;MONTH(C42),"",C42+1))</f>
        <v>40450</v>
      </c>
      <c r="D43" s="28">
        <f t="shared" si="2"/>
        <v>0</v>
      </c>
      <c r="E43" s="64"/>
      <c r="F43" s="29">
        <f t="shared" si="3"/>
        <v>0</v>
      </c>
      <c r="G43" s="30"/>
      <c r="H43" s="65"/>
      <c r="I43" s="66"/>
      <c r="J43" s="62">
        <f t="shared" si="6"/>
        <v>0</v>
      </c>
      <c r="K43" s="63">
        <f t="shared" si="7"/>
        <v>0</v>
      </c>
      <c r="L43" s="31">
        <f t="shared" si="4"/>
      </c>
      <c r="M43" s="32"/>
    </row>
    <row r="44" spans="2:13" ht="13.5">
      <c r="B44" s="23"/>
      <c r="C44" s="35">
        <f>IF(C43="","",IF(MONTH(C43+1)&lt;&gt;MONTH(C43),"",C43+1))</f>
        <v>40451</v>
      </c>
      <c r="D44" s="28">
        <f t="shared" si="2"/>
        <v>0</v>
      </c>
      <c r="E44" s="64"/>
      <c r="F44" s="29">
        <f t="shared" si="3"/>
        <v>0</v>
      </c>
      <c r="G44" s="30"/>
      <c r="H44" s="65"/>
      <c r="I44" s="66"/>
      <c r="J44" s="62">
        <f t="shared" si="6"/>
        <v>0</v>
      </c>
      <c r="K44" s="63">
        <f t="shared" si="7"/>
        <v>0</v>
      </c>
      <c r="L44" s="31">
        <f t="shared" si="4"/>
      </c>
      <c r="M44" s="32"/>
    </row>
    <row r="45" spans="2:13" ht="13.5">
      <c r="B45" s="23"/>
      <c r="C45" s="36">
        <f>IF(C44="","",IF(MONTH(C44+1)&lt;&gt;MONTH(C44),"",C44+1))</f>
      </c>
      <c r="D45" s="28">
        <f t="shared" si="2"/>
        <v>0</v>
      </c>
      <c r="E45" s="67"/>
      <c r="F45" s="29">
        <f t="shared" si="3"/>
        <v>0</v>
      </c>
      <c r="G45" s="30"/>
      <c r="H45" s="68"/>
      <c r="I45" s="69"/>
      <c r="J45" s="62">
        <f t="shared" si="6"/>
        <v>0</v>
      </c>
      <c r="K45" s="74">
        <f t="shared" si="7"/>
        <v>0</v>
      </c>
      <c r="L45" s="37">
        <f t="shared" si="4"/>
      </c>
      <c r="M45" s="32"/>
    </row>
    <row r="46" spans="2:13" ht="4.5" customHeight="1" thickBot="1">
      <c r="B46" s="38"/>
      <c r="C46" s="39"/>
      <c r="D46" s="39"/>
      <c r="E46" s="40"/>
      <c r="F46" s="39"/>
      <c r="G46" s="39"/>
      <c r="H46" s="41"/>
      <c r="I46" s="41"/>
      <c r="J46" s="41"/>
      <c r="K46" s="42"/>
      <c r="L46" s="42"/>
      <c r="M46" s="43"/>
    </row>
    <row r="47" spans="3:13" ht="4.5" customHeight="1">
      <c r="C47" s="44"/>
      <c r="D47" s="44"/>
      <c r="E47" s="45"/>
      <c r="F47" s="46"/>
      <c r="G47" s="46"/>
      <c r="H47" s="47"/>
      <c r="I47" s="48"/>
      <c r="J47" s="48"/>
      <c r="K47" s="49"/>
      <c r="L47" s="49"/>
      <c r="M47" s="49"/>
    </row>
    <row r="48" spans="3:7" ht="4.5" customHeight="1" thickBot="1">
      <c r="C48" s="44"/>
      <c r="D48" s="44"/>
      <c r="E48" s="50"/>
      <c r="F48" s="44"/>
      <c r="G48" s="44"/>
    </row>
    <row r="49" spans="8:13" ht="13.5">
      <c r="H49" s="81" t="s">
        <v>6</v>
      </c>
      <c r="I49" s="90" t="s">
        <v>7</v>
      </c>
      <c r="J49" s="90"/>
      <c r="K49" s="90"/>
      <c r="L49" s="56">
        <f>SUMIF($L$15:$L$45,"desconto",$K$15:$K$45)</f>
        <v>0</v>
      </c>
      <c r="M49" s="51"/>
    </row>
    <row r="50" spans="8:13" ht="13.5">
      <c r="H50" s="82"/>
      <c r="I50" s="80" t="s">
        <v>8</v>
      </c>
      <c r="J50" s="80"/>
      <c r="K50" s="80"/>
      <c r="L50" s="57">
        <f>SUMIF($L$15:$L$45,"h/e",$K$15:$K$45)</f>
        <v>0.089284</v>
      </c>
      <c r="M50" s="52"/>
    </row>
    <row r="51" spans="8:13" ht="14.25" thickBot="1">
      <c r="H51" s="83"/>
      <c r="I51" s="97" t="s">
        <v>16</v>
      </c>
      <c r="J51" s="97"/>
      <c r="K51" s="97"/>
      <c r="L51" s="58">
        <f>SUM(J15:J45)*1.14285</f>
        <v>0.38095000000277174</v>
      </c>
      <c r="M51" s="53"/>
    </row>
    <row r="52" spans="3:13" ht="13.5">
      <c r="C52" s="54" t="s">
        <v>15</v>
      </c>
      <c r="L52" s="55"/>
      <c r="M52" s="55"/>
    </row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</sheetData>
  <sheetProtection password="CF7A" sheet="1" objects="1" scenarios="1"/>
  <mergeCells count="16">
    <mergeCell ref="I50:K50"/>
    <mergeCell ref="H49:H51"/>
    <mergeCell ref="L6:M6"/>
    <mergeCell ref="C1:M2"/>
    <mergeCell ref="K14:L14"/>
    <mergeCell ref="I49:K49"/>
    <mergeCell ref="D4:L4"/>
    <mergeCell ref="C6:H10"/>
    <mergeCell ref="I5:I10"/>
    <mergeCell ref="I51:K51"/>
    <mergeCell ref="P17:Q17"/>
    <mergeCell ref="P18:Q18"/>
    <mergeCell ref="P19:Q19"/>
    <mergeCell ref="P20:Q20"/>
    <mergeCell ref="P21:Q21"/>
    <mergeCell ref="P22:Q22"/>
  </mergeCells>
  <conditionalFormatting sqref="M15:M47 L46:L47">
    <cfRule type="expression" priority="33" dxfId="44" stopIfTrue="1">
      <formula>$L15="atraso"</formula>
    </cfRule>
    <cfRule type="expression" priority="34" dxfId="45" stopIfTrue="1">
      <formula>$L15="H/E"</formula>
    </cfRule>
  </conditionalFormatting>
  <conditionalFormatting sqref="C46:D47 C15:C45 H46:K47 J18:J45 H15:I45 K15:K45">
    <cfRule type="expression" priority="35" dxfId="46" stopIfTrue="1">
      <formula>OR(WEEKDAY($C15,1)=1,WEEKDAY($C15,1)=7)</formula>
    </cfRule>
    <cfRule type="expression" priority="36" dxfId="47" stopIfTrue="1">
      <formula>$E15="x"</formula>
    </cfRule>
  </conditionalFormatting>
  <conditionalFormatting sqref="M49 L49:L51">
    <cfRule type="expression" priority="37" dxfId="44" stopIfTrue="1">
      <formula>$K49="atraso"</formula>
    </cfRule>
    <cfRule type="expression" priority="38" dxfId="45" stopIfTrue="1">
      <formula>$K49="H/E"</formula>
    </cfRule>
  </conditionalFormatting>
  <conditionalFormatting sqref="L15:L45">
    <cfRule type="expression" priority="39" dxfId="44" stopIfTrue="1">
      <formula>$L15="desconto"</formula>
    </cfRule>
    <cfRule type="expression" priority="40" dxfId="45" stopIfTrue="1">
      <formula>$L15="H/E"</formula>
    </cfRule>
  </conditionalFormatting>
  <conditionalFormatting sqref="M51">
    <cfRule type="expression" priority="41" dxfId="44" stopIfTrue="1">
      <formula>$K50="atraso"</formula>
    </cfRule>
    <cfRule type="expression" priority="42" dxfId="45" stopIfTrue="1">
      <formula>$K50="H/E"</formula>
    </cfRule>
  </conditionalFormatting>
  <conditionalFormatting sqref="M50">
    <cfRule type="expression" priority="43" dxfId="44" stopIfTrue="1">
      <formula>#REF!="atraso"</formula>
    </cfRule>
    <cfRule type="expression" priority="44" dxfId="45" stopIfTrue="1">
      <formula>#REF!="H/E"</formula>
    </cfRule>
  </conditionalFormatting>
  <conditionalFormatting sqref="J15:J45">
    <cfRule type="expression" priority="31" dxfId="46" stopIfTrue="1">
      <formula>OR(WEEKDAY($C15,1)=1,WEEKDAY($C15,1)=7)</formula>
    </cfRule>
    <cfRule type="expression" priority="32" dxfId="47" stopIfTrue="1">
      <formula>$E15="x"</formula>
    </cfRule>
  </conditionalFormatting>
  <conditionalFormatting sqref="L16:L45">
    <cfRule type="expression" priority="29" dxfId="44" stopIfTrue="1">
      <formula>$L16="desconto"</formula>
    </cfRule>
    <cfRule type="expression" priority="30" dxfId="45" stopIfTrue="1">
      <formula>$L16="H/E"</formula>
    </cfRule>
  </conditionalFormatting>
  <conditionalFormatting sqref="H15:I45 K15:K45">
    <cfRule type="expression" priority="27" dxfId="46" stopIfTrue="1">
      <formula>OR(WEEKDAY($C15,1)=1,WEEKDAY($C15,1)=7)</formula>
    </cfRule>
    <cfRule type="expression" priority="28" dxfId="47" stopIfTrue="1">
      <formula>$E15="F"</formula>
    </cfRule>
  </conditionalFormatting>
  <conditionalFormatting sqref="L15">
    <cfRule type="expression" priority="25" dxfId="44" stopIfTrue="1">
      <formula>$L15="aplic. B/H"</formula>
    </cfRule>
    <cfRule type="expression" priority="26" dxfId="45" stopIfTrue="1">
      <formula>$L15="H/E"</formula>
    </cfRule>
  </conditionalFormatting>
  <conditionalFormatting sqref="J15:J45">
    <cfRule type="expression" priority="23" dxfId="46" stopIfTrue="1">
      <formula>OR(WEEKDAY($C15,1)=1,WEEKDAY($C15,1)=7)</formula>
    </cfRule>
    <cfRule type="expression" priority="24" dxfId="47" stopIfTrue="1">
      <formula>$E15="x"</formula>
    </cfRule>
  </conditionalFormatting>
  <conditionalFormatting sqref="L16:L45">
    <cfRule type="expression" priority="21" dxfId="44" stopIfTrue="1">
      <formula>$L16="desconto"</formula>
    </cfRule>
    <cfRule type="expression" priority="22" dxfId="45" stopIfTrue="1">
      <formula>$L16="H/E"</formula>
    </cfRule>
  </conditionalFormatting>
  <conditionalFormatting sqref="H15:I45 K15:K45">
    <cfRule type="expression" priority="19" dxfId="46" stopIfTrue="1">
      <formula>OR(WEEKDAY($C15,1)=1,WEEKDAY($C15,1)=7)</formula>
    </cfRule>
    <cfRule type="expression" priority="20" dxfId="47" stopIfTrue="1">
      <formula>$E15="F"</formula>
    </cfRule>
  </conditionalFormatting>
  <conditionalFormatting sqref="L15">
    <cfRule type="expression" priority="17" dxfId="44" stopIfTrue="1">
      <formula>$L15="aplic. B/H"</formula>
    </cfRule>
    <cfRule type="expression" priority="18" dxfId="45" stopIfTrue="1">
      <formula>$L15="H/E"</formula>
    </cfRule>
  </conditionalFormatting>
  <conditionalFormatting sqref="C15:C45 J15:J45">
    <cfRule type="expression" priority="15" dxfId="46" stopIfTrue="1">
      <formula>OR(WEEKDAY($C15,1)=1,WEEKDAY($C15,1)=7)</formula>
    </cfRule>
    <cfRule type="expression" priority="16" dxfId="47" stopIfTrue="1">
      <formula>$E15="x"</formula>
    </cfRule>
  </conditionalFormatting>
  <conditionalFormatting sqref="L16:L45">
    <cfRule type="expression" priority="13" dxfId="44" stopIfTrue="1">
      <formula>$L16="desconto"</formula>
    </cfRule>
    <cfRule type="expression" priority="14" dxfId="45" stopIfTrue="1">
      <formula>$L16="H/E"</formula>
    </cfRule>
  </conditionalFormatting>
  <conditionalFormatting sqref="H15:I45 K15:K45">
    <cfRule type="expression" priority="11" dxfId="46" stopIfTrue="1">
      <formula>OR(WEEKDAY($C15,1)=1,WEEKDAY($C15,1)=7)</formula>
    </cfRule>
    <cfRule type="expression" priority="12" dxfId="47" stopIfTrue="1">
      <formula>$E15="F"</formula>
    </cfRule>
  </conditionalFormatting>
  <conditionalFormatting sqref="L15">
    <cfRule type="expression" priority="9" dxfId="44" stopIfTrue="1">
      <formula>$L15="aplic. B/H"</formula>
    </cfRule>
    <cfRule type="expression" priority="10" dxfId="45" stopIfTrue="1">
      <formula>$L15="H/E"</formula>
    </cfRule>
  </conditionalFormatting>
  <conditionalFormatting sqref="C15:C45 J15:J45">
    <cfRule type="expression" priority="7" dxfId="46" stopIfTrue="1">
      <formula>OR(WEEKDAY($C15,1)=1,WEEKDAY($C15,1)=7)</formula>
    </cfRule>
    <cfRule type="expression" priority="8" dxfId="47" stopIfTrue="1">
      <formula>$E15="x"</formula>
    </cfRule>
  </conditionalFormatting>
  <conditionalFormatting sqref="L16:L45">
    <cfRule type="expression" priority="5" dxfId="44" stopIfTrue="1">
      <formula>$L16="desconto"</formula>
    </cfRule>
    <cfRule type="expression" priority="6" dxfId="45" stopIfTrue="1">
      <formula>$L16="H/E"</formula>
    </cfRule>
  </conditionalFormatting>
  <conditionalFormatting sqref="H15:I45 K15:K45">
    <cfRule type="expression" priority="3" dxfId="46" stopIfTrue="1">
      <formula>OR(WEEKDAY($C15,1)=1,WEEKDAY($C15,1)=7)</formula>
    </cfRule>
    <cfRule type="expression" priority="4" dxfId="47" stopIfTrue="1">
      <formula>$E15="F"</formula>
    </cfRule>
  </conditionalFormatting>
  <conditionalFormatting sqref="L15">
    <cfRule type="expression" priority="1" dxfId="44" stopIfTrue="1">
      <formula>$L15="aplic. B/H"</formula>
    </cfRule>
    <cfRule type="expression" priority="2" dxfId="45" stopIfTrue="1">
      <formula>$L15="H/E"</formula>
    </cfRule>
  </conditionalFormatting>
  <printOptions/>
  <pageMargins left="0.787401575" right="0.787401575" top="0.984251969" bottom="0.984251969" header="0.492125985" footer="0.49212598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Corelli</dc:creator>
  <cp:keywords/>
  <dc:description/>
  <cp:lastModifiedBy>Corelli</cp:lastModifiedBy>
  <cp:lastPrinted>2009-02-03T10:34:48Z</cp:lastPrinted>
  <dcterms:created xsi:type="dcterms:W3CDTF">2008-10-22T00:48:07Z</dcterms:created>
  <dcterms:modified xsi:type="dcterms:W3CDTF">2011-09-04T12:21:26Z</dcterms:modified>
  <cp:category/>
  <cp:version/>
  <cp:contentType/>
  <cp:contentStatus/>
</cp:coreProperties>
</file>